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5" windowWidth="9720" windowHeight="6030" tabRatio="927" activeTab="1"/>
  </bookViews>
  <sheets>
    <sheet name="TRABAJO" sheetId="20" r:id="rId1"/>
    <sheet name="TRABAJO FINAL" sheetId="22" r:id="rId2"/>
  </sheets>
  <calcPr calcId="124519"/>
</workbook>
</file>

<file path=xl/calcChain.xml><?xml version="1.0" encoding="utf-8"?>
<calcChain xmlns="http://schemas.openxmlformats.org/spreadsheetml/2006/main">
  <c r="K18" i="22"/>
  <c r="K17"/>
  <c r="K16"/>
  <c r="K13"/>
  <c r="K12"/>
  <c r="K11"/>
  <c r="K8"/>
  <c r="K7"/>
  <c r="K6"/>
  <c r="H10" i="20"/>
  <c r="H9"/>
  <c r="H8"/>
  <c r="H7"/>
  <c r="H6"/>
  <c r="H5"/>
  <c r="K25" i="22"/>
  <c r="K24"/>
  <c r="K23"/>
  <c r="K22"/>
  <c r="D30"/>
  <c r="E30"/>
  <c r="F30"/>
  <c r="D29"/>
  <c r="E29"/>
  <c r="F29"/>
  <c r="D28"/>
  <c r="E28"/>
  <c r="F28"/>
  <c r="C30"/>
  <c r="C29"/>
  <c r="C28"/>
  <c r="D27"/>
  <c r="E27"/>
  <c r="F27"/>
  <c r="C27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5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</calcChain>
</file>

<file path=xl/comments1.xml><?xml version="1.0" encoding="utf-8"?>
<comments xmlns="http://schemas.openxmlformats.org/spreadsheetml/2006/main">
  <authors>
    <author>Estalin Garcia Leyton Cel 985169270</author>
  </authors>
  <commentList>
    <comment ref="D4" authorId="0">
      <text>
        <r>
          <rPr>
            <b/>
            <sz val="8"/>
            <color indexed="81"/>
            <rFont val="Tahoma"/>
            <family val="2"/>
          </rPr>
          <t>10% del monto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25% del monto</t>
        </r>
      </text>
    </comment>
    <comment ref="F4" authorId="0">
      <text>
        <r>
          <rPr>
            <b/>
            <sz val="8"/>
            <color indexed="81"/>
            <rFont val="Tahoma"/>
            <family val="2"/>
          </rPr>
          <t>(Monto+imp)-desc</t>
        </r>
      </text>
    </comment>
  </commentList>
</comments>
</file>

<file path=xl/sharedStrings.xml><?xml version="1.0" encoding="utf-8"?>
<sst xmlns="http://schemas.openxmlformats.org/spreadsheetml/2006/main" count="161" uniqueCount="107">
  <si>
    <t>MI MÚSICA FAVORITA</t>
  </si>
  <si>
    <t>CÓDIGO</t>
  </si>
  <si>
    <t>STOCK</t>
  </si>
  <si>
    <t>1RA. IDENTIFICACIÓN</t>
  </si>
  <si>
    <t>2DA. IDENTIFICACIÓN</t>
  </si>
  <si>
    <t>GÉNERO</t>
  </si>
  <si>
    <t>CANTIDAD DE CANTANTES POR GENERO</t>
  </si>
  <si>
    <t>CDV1101</t>
  </si>
  <si>
    <t xml:space="preserve">Jerry </t>
  </si>
  <si>
    <t>Rivera</t>
  </si>
  <si>
    <t>SALSA</t>
  </si>
  <si>
    <t>GENERO</t>
  </si>
  <si>
    <t>CANTIDAD</t>
  </si>
  <si>
    <t>CDV1102</t>
  </si>
  <si>
    <t xml:space="preserve">Avril </t>
  </si>
  <si>
    <t>Lavigne</t>
  </si>
  <si>
    <t>ROCK</t>
  </si>
  <si>
    <t>ROMÁNTICA</t>
  </si>
  <si>
    <t>CDV1103</t>
  </si>
  <si>
    <t xml:space="preserve">Joe </t>
  </si>
  <si>
    <t>Vasconsollo</t>
  </si>
  <si>
    <t>POP</t>
  </si>
  <si>
    <t>CDV1104</t>
  </si>
  <si>
    <t xml:space="preserve">Ricardo </t>
  </si>
  <si>
    <t>Montaner</t>
  </si>
  <si>
    <t>CDV1105</t>
  </si>
  <si>
    <t>Ricardo</t>
  </si>
  <si>
    <t>Arjona</t>
  </si>
  <si>
    <t>CDV1106</t>
  </si>
  <si>
    <t xml:space="preserve">Michell </t>
  </si>
  <si>
    <t>Branch</t>
  </si>
  <si>
    <t>CDV1107</t>
  </si>
  <si>
    <t xml:space="preserve">Alejandro </t>
  </si>
  <si>
    <t>Sanz</t>
  </si>
  <si>
    <t>CDV1108</t>
  </si>
  <si>
    <t xml:space="preserve">Cristina </t>
  </si>
  <si>
    <t>Aguilera</t>
  </si>
  <si>
    <t>CDV1109</t>
  </si>
  <si>
    <t>Britney</t>
  </si>
  <si>
    <t>Spears</t>
  </si>
  <si>
    <t>CDV1110</t>
  </si>
  <si>
    <t>Jeniffer</t>
  </si>
  <si>
    <t>López</t>
  </si>
  <si>
    <t>CDV1111</t>
  </si>
  <si>
    <t>Diego</t>
  </si>
  <si>
    <t>Torres</t>
  </si>
  <si>
    <t>CDV1112</t>
  </si>
  <si>
    <t>Gianmarco</t>
  </si>
  <si>
    <t>Zignago</t>
  </si>
  <si>
    <t>CDV1113</t>
  </si>
  <si>
    <t>Laura</t>
  </si>
  <si>
    <t>Pausini</t>
  </si>
  <si>
    <t>CDV1114</t>
  </si>
  <si>
    <t>Alex</t>
  </si>
  <si>
    <t>Ubago</t>
  </si>
  <si>
    <t>BALADA</t>
  </si>
  <si>
    <t>CDV1115</t>
  </si>
  <si>
    <t>Ricky</t>
  </si>
  <si>
    <t>Martin</t>
  </si>
  <si>
    <t>CDV1116</t>
  </si>
  <si>
    <t>Brian</t>
  </si>
  <si>
    <t>Adams</t>
  </si>
  <si>
    <t>CDV1117</t>
  </si>
  <si>
    <t>Bob</t>
  </si>
  <si>
    <t>Marley</t>
  </si>
  <si>
    <t>CDV1118</t>
  </si>
  <si>
    <t>Andrés</t>
  </si>
  <si>
    <t>Calamaro</t>
  </si>
  <si>
    <t>CDV1119</t>
  </si>
  <si>
    <t>Tony</t>
  </si>
  <si>
    <t>Vega</t>
  </si>
  <si>
    <t>MERENGUE</t>
  </si>
  <si>
    <t>Articulo</t>
  </si>
  <si>
    <t>Color</t>
  </si>
  <si>
    <t>Monto</t>
  </si>
  <si>
    <t>Impuesto</t>
  </si>
  <si>
    <t>Descuento</t>
  </si>
  <si>
    <t>Total a pagar</t>
  </si>
  <si>
    <t>Auto</t>
  </si>
  <si>
    <t>Azul</t>
  </si>
  <si>
    <t>Función      =CONTAR.SI(RANGO, "CONDICIÓN"</t>
  </si>
  <si>
    <t>Camioneta</t>
  </si>
  <si>
    <t>Blanco</t>
  </si>
  <si>
    <t>Número de articulos de autos</t>
  </si>
  <si>
    <t>Verde</t>
  </si>
  <si>
    <t>Número de articulos de Camioneta</t>
  </si>
  <si>
    <t>Número de articulos de Motocicleta</t>
  </si>
  <si>
    <t>Motocicleta</t>
  </si>
  <si>
    <t>Función     =CONTAR.SI(RANGO, "CONDICIÓN"</t>
  </si>
  <si>
    <t>Articulos de color Azul</t>
  </si>
  <si>
    <t>Articulos de color blanco</t>
  </si>
  <si>
    <t>Articulos de color verde</t>
  </si>
  <si>
    <t>Función    =Sumar.si(Rango,"condición",Rango a sumar)</t>
  </si>
  <si>
    <t>suma de total a pagar de auto</t>
  </si>
  <si>
    <t>suma de total a pagar de Camioneta</t>
  </si>
  <si>
    <t>suma de total a pagar de Motocicleta</t>
  </si>
  <si>
    <t>Funciones Básicas</t>
  </si>
  <si>
    <t>Promedio del Total a pagar</t>
  </si>
  <si>
    <t>Maximo del Total a pagar</t>
  </si>
  <si>
    <t>Minimo del Total a pagar</t>
  </si>
  <si>
    <t>Suma del Total a pagar</t>
  </si>
  <si>
    <t>Total x Columna</t>
  </si>
  <si>
    <t>Maxima x Columna</t>
  </si>
  <si>
    <t>Minimo x Columna</t>
  </si>
  <si>
    <t>Promedio x Columna</t>
  </si>
  <si>
    <t>VENTAS DE AUTOS</t>
  </si>
  <si>
    <t>BACHATA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</si>
</sst>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2"/>
      <name val="Arial"/>
      <family val="2"/>
    </font>
    <font>
      <sz val="10"/>
      <name val="Comic Sans MS"/>
      <family val="4"/>
    </font>
    <font>
      <sz val="14"/>
      <color indexed="12"/>
      <name val="Calibri"/>
      <family val="2"/>
    </font>
    <font>
      <sz val="20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rgb="FFFF0000"/>
      <name val="Comic Sans MS"/>
      <family val="4"/>
    </font>
    <font>
      <b/>
      <sz val="12"/>
      <color rgb="FFFF0000"/>
      <name val="Comic Sans MS"/>
      <family val="4"/>
    </font>
    <font>
      <b/>
      <sz val="11"/>
      <color rgb="FFFF0000"/>
      <name val="Calibri"/>
      <family val="2"/>
    </font>
    <font>
      <b/>
      <sz val="10"/>
      <color rgb="FFFF0000"/>
      <name val="Comic Sans MS"/>
      <family val="4"/>
    </font>
    <font>
      <sz val="10"/>
      <color rgb="FFFF0000"/>
      <name val="Arial"/>
      <family val="2"/>
    </font>
    <font>
      <sz val="14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0" xfId="0" quotePrefix="1" applyFont="1" applyFill="1" applyBorder="1"/>
    <xf numFmtId="0" fontId="4" fillId="0" borderId="0" xfId="0" applyFont="1" applyBorder="1" applyAlignment="1">
      <alignment horizontal="center"/>
    </xf>
    <xf numFmtId="9" fontId="0" fillId="0" borderId="0" xfId="0" applyNumberFormat="1"/>
    <xf numFmtId="0" fontId="5" fillId="0" borderId="1" xfId="0" applyFont="1" applyFill="1" applyBorder="1"/>
    <xf numFmtId="0" fontId="0" fillId="0" borderId="2" xfId="0" applyBorder="1"/>
    <xf numFmtId="0" fontId="0" fillId="0" borderId="3" xfId="0" applyBorder="1" applyAlignmen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1" fillId="3" borderId="11" xfId="0" applyFont="1" applyFill="1" applyBorder="1"/>
    <xf numFmtId="0" fontId="12" fillId="3" borderId="12" xfId="0" applyFont="1" applyFill="1" applyBorder="1"/>
    <xf numFmtId="0" fontId="11" fillId="3" borderId="13" xfId="0" applyFont="1" applyFill="1" applyBorder="1"/>
    <xf numFmtId="0" fontId="12" fillId="3" borderId="14" xfId="0" applyFont="1" applyFill="1" applyBorder="1"/>
    <xf numFmtId="0" fontId="8" fillId="3" borderId="0" xfId="0" applyFont="1" applyFill="1" applyAlignment="1">
      <alignment horizontal="center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opLeftCell="A2" workbookViewId="0">
      <selection activeCell="B24" sqref="B24"/>
    </sheetView>
  </sheetViews>
  <sheetFormatPr baseColWidth="10" defaultRowHeight="12.75"/>
  <cols>
    <col min="3" max="3" width="21.5703125" customWidth="1"/>
    <col min="4" max="4" width="22.28515625" customWidth="1"/>
    <col min="5" max="5" width="12.5703125" bestFit="1" customWidth="1"/>
    <col min="7" max="7" width="17.5703125" customWidth="1"/>
    <col min="8" max="8" width="14.5703125" customWidth="1"/>
  </cols>
  <sheetData>
    <row r="1" spans="1:12" ht="19.5">
      <c r="A1" s="22" t="s">
        <v>0</v>
      </c>
      <c r="B1" s="22"/>
      <c r="C1" s="22"/>
      <c r="D1" s="22"/>
      <c r="E1" s="22"/>
      <c r="F1" s="2"/>
      <c r="G1" s="2"/>
      <c r="H1" s="2"/>
      <c r="I1" s="2"/>
      <c r="J1" s="2"/>
      <c r="K1" s="2"/>
      <c r="L1" s="2"/>
    </row>
    <row r="2" spans="1:12" ht="15.75" thickBot="1">
      <c r="A2" s="3"/>
      <c r="B2" s="4"/>
      <c r="C2" s="3"/>
      <c r="D2" s="5"/>
      <c r="E2" s="3"/>
      <c r="F2" s="2"/>
      <c r="G2" s="2"/>
      <c r="H2" s="2"/>
      <c r="I2" s="2"/>
      <c r="J2" s="2"/>
      <c r="K2" s="2"/>
      <c r="L2" s="2"/>
    </row>
    <row r="3" spans="1:12" ht="15.75" thickBot="1">
      <c r="A3" s="14" t="s">
        <v>1</v>
      </c>
      <c r="B3" s="14" t="s">
        <v>2</v>
      </c>
      <c r="C3" s="15" t="s">
        <v>3</v>
      </c>
      <c r="D3" s="15" t="s">
        <v>4</v>
      </c>
      <c r="E3" s="14" t="s">
        <v>5</v>
      </c>
      <c r="F3" s="2"/>
      <c r="G3" s="23" t="s">
        <v>6</v>
      </c>
      <c r="H3" s="24"/>
      <c r="I3" s="2"/>
      <c r="J3" s="2"/>
      <c r="K3" s="2"/>
      <c r="L3" s="2"/>
    </row>
    <row r="4" spans="1:12" ht="16.5">
      <c r="A4" s="6" t="s">
        <v>7</v>
      </c>
      <c r="B4" s="7">
        <v>15</v>
      </c>
      <c r="C4" s="6" t="s">
        <v>8</v>
      </c>
      <c r="D4" s="6" t="s">
        <v>9</v>
      </c>
      <c r="E4" s="6" t="s">
        <v>10</v>
      </c>
      <c r="F4" s="2"/>
      <c r="G4" s="16" t="s">
        <v>11</v>
      </c>
      <c r="H4" s="17" t="s">
        <v>12</v>
      </c>
      <c r="I4" s="2"/>
      <c r="K4" s="2"/>
      <c r="L4" s="2"/>
    </row>
    <row r="5" spans="1:12" ht="18.75">
      <c r="A5" s="6" t="s">
        <v>13</v>
      </c>
      <c r="B5" s="7">
        <v>20</v>
      </c>
      <c r="C5" s="6" t="s">
        <v>14</v>
      </c>
      <c r="D5" s="6" t="s">
        <v>15</v>
      </c>
      <c r="E5" s="6" t="s">
        <v>16</v>
      </c>
      <c r="F5" s="2"/>
      <c r="G5" s="18" t="s">
        <v>106</v>
      </c>
      <c r="H5" s="19">
        <f>COUNTIF(E4:E22,"bachata")</f>
        <v>2</v>
      </c>
      <c r="J5" s="8"/>
      <c r="K5" s="2"/>
      <c r="L5" s="2"/>
    </row>
    <row r="6" spans="1:12" ht="18.75">
      <c r="A6" s="6" t="s">
        <v>18</v>
      </c>
      <c r="B6" s="7">
        <v>23</v>
      </c>
      <c r="C6" s="6" t="s">
        <v>19</v>
      </c>
      <c r="D6" s="6" t="s">
        <v>20</v>
      </c>
      <c r="E6" s="6" t="s">
        <v>21</v>
      </c>
      <c r="F6" s="2"/>
      <c r="G6" s="18" t="s">
        <v>16</v>
      </c>
      <c r="H6" s="19">
        <f>COUNTIF(E4:E22,"rock")</f>
        <v>4</v>
      </c>
      <c r="I6" s="2"/>
      <c r="J6" s="2"/>
      <c r="K6" s="2"/>
      <c r="L6" s="2"/>
    </row>
    <row r="7" spans="1:12" ht="19.5" thickBot="1">
      <c r="A7" s="6" t="s">
        <v>22</v>
      </c>
      <c r="B7" s="7">
        <v>60</v>
      </c>
      <c r="C7" s="6" t="s">
        <v>23</v>
      </c>
      <c r="D7" s="6" t="s">
        <v>24</v>
      </c>
      <c r="E7" s="6" t="s">
        <v>106</v>
      </c>
      <c r="F7" s="2"/>
      <c r="G7" s="20" t="s">
        <v>21</v>
      </c>
      <c r="H7" s="21">
        <f>COUNTIF(E4:E22,"pop")</f>
        <v>5</v>
      </c>
      <c r="I7" s="2"/>
      <c r="J7" s="2"/>
      <c r="K7" s="2"/>
      <c r="L7" s="2"/>
    </row>
    <row r="8" spans="1:12" ht="19.5" thickBot="1">
      <c r="A8" s="6" t="s">
        <v>25</v>
      </c>
      <c r="B8" s="7">
        <v>54</v>
      </c>
      <c r="C8" s="6" t="s">
        <v>26</v>
      </c>
      <c r="D8" s="6" t="s">
        <v>27</v>
      </c>
      <c r="E8" s="6" t="s">
        <v>106</v>
      </c>
      <c r="F8" s="2"/>
      <c r="G8" s="20" t="s">
        <v>55</v>
      </c>
      <c r="H8" s="21">
        <f>COUNTIF(E4:E22,"balada")</f>
        <v>1</v>
      </c>
      <c r="I8" s="2"/>
      <c r="J8" s="2"/>
      <c r="K8" s="2"/>
      <c r="L8" s="2"/>
    </row>
    <row r="9" spans="1:12" ht="19.5" thickBot="1">
      <c r="A9" s="6" t="s">
        <v>28</v>
      </c>
      <c r="B9" s="7">
        <v>40</v>
      </c>
      <c r="C9" s="6" t="s">
        <v>29</v>
      </c>
      <c r="D9" s="6" t="s">
        <v>30</v>
      </c>
      <c r="E9" s="6" t="s">
        <v>21</v>
      </c>
      <c r="F9" s="2"/>
      <c r="G9" s="20" t="s">
        <v>71</v>
      </c>
      <c r="H9" s="21">
        <f>COUNTIF(E4:E22,"merengue")</f>
        <v>1</v>
      </c>
      <c r="I9" s="2"/>
      <c r="J9" s="2"/>
      <c r="K9" s="2"/>
      <c r="L9" s="2"/>
    </row>
    <row r="10" spans="1:12" ht="19.5" thickBot="1">
      <c r="A10" s="6" t="s">
        <v>31</v>
      </c>
      <c r="B10" s="7">
        <v>16</v>
      </c>
      <c r="C10" s="6" t="s">
        <v>32</v>
      </c>
      <c r="D10" s="6" t="s">
        <v>33</v>
      </c>
      <c r="E10" s="6" t="s">
        <v>17</v>
      </c>
      <c r="F10" s="2"/>
      <c r="G10" s="20" t="s">
        <v>10</v>
      </c>
      <c r="H10" s="21">
        <f>COUNTIF(E4:E22,"salsa")</f>
        <v>1</v>
      </c>
      <c r="I10" s="2"/>
      <c r="J10" s="2"/>
      <c r="K10" s="2"/>
      <c r="L10" s="2"/>
    </row>
    <row r="11" spans="1:12" ht="15">
      <c r="A11" s="6" t="s">
        <v>34</v>
      </c>
      <c r="B11" s="7">
        <v>25</v>
      </c>
      <c r="C11" s="6" t="s">
        <v>35</v>
      </c>
      <c r="D11" s="6" t="s">
        <v>36</v>
      </c>
      <c r="E11" s="6" t="s">
        <v>21</v>
      </c>
      <c r="F11" s="2"/>
      <c r="G11" s="2"/>
      <c r="H11" s="2"/>
      <c r="I11" s="2"/>
      <c r="J11" s="2"/>
      <c r="K11" s="2"/>
      <c r="L11" s="2"/>
    </row>
    <row r="12" spans="1:12" ht="15">
      <c r="A12" s="6" t="s">
        <v>37</v>
      </c>
      <c r="B12" s="7">
        <v>24</v>
      </c>
      <c r="C12" s="6" t="s">
        <v>38</v>
      </c>
      <c r="D12" s="6" t="s">
        <v>39</v>
      </c>
      <c r="E12" s="6" t="s">
        <v>21</v>
      </c>
      <c r="F12" s="2"/>
      <c r="G12" s="2"/>
      <c r="H12" s="2"/>
      <c r="I12" s="2"/>
      <c r="J12" s="2"/>
      <c r="K12" s="2"/>
      <c r="L12" s="2"/>
    </row>
    <row r="13" spans="1:12" ht="15">
      <c r="A13" s="6" t="s">
        <v>40</v>
      </c>
      <c r="B13" s="7">
        <v>20</v>
      </c>
      <c r="C13" s="6" t="s">
        <v>41</v>
      </c>
      <c r="D13" s="6" t="s">
        <v>42</v>
      </c>
      <c r="E13" s="6" t="s">
        <v>21</v>
      </c>
      <c r="F13" s="2"/>
      <c r="G13" s="2"/>
      <c r="H13" s="2"/>
      <c r="I13" s="2"/>
      <c r="J13" s="2"/>
      <c r="K13" s="2"/>
      <c r="L13" s="2"/>
    </row>
    <row r="14" spans="1:12" ht="15">
      <c r="A14" s="6" t="s">
        <v>43</v>
      </c>
      <c r="B14" s="7">
        <v>15</v>
      </c>
      <c r="C14" s="6" t="s">
        <v>44</v>
      </c>
      <c r="D14" s="6" t="s">
        <v>45</v>
      </c>
      <c r="E14" s="6" t="s">
        <v>17</v>
      </c>
      <c r="F14" s="2"/>
      <c r="G14" s="2"/>
      <c r="H14" s="2"/>
      <c r="I14" s="2"/>
      <c r="J14" s="2"/>
      <c r="K14" s="2"/>
      <c r="L14" s="2"/>
    </row>
    <row r="15" spans="1:12" ht="15">
      <c r="A15" s="6" t="s">
        <v>46</v>
      </c>
      <c r="B15" s="7">
        <v>18</v>
      </c>
      <c r="C15" s="6" t="s">
        <v>47</v>
      </c>
      <c r="D15" s="6" t="s">
        <v>48</v>
      </c>
      <c r="E15" s="6" t="s">
        <v>17</v>
      </c>
      <c r="F15" s="2"/>
      <c r="G15" s="2"/>
      <c r="H15" s="2"/>
      <c r="I15" s="2"/>
      <c r="J15" s="2"/>
      <c r="K15" s="2"/>
      <c r="L15" s="2"/>
    </row>
    <row r="16" spans="1:12" ht="15">
      <c r="A16" s="6" t="s">
        <v>49</v>
      </c>
      <c r="B16" s="7">
        <v>19</v>
      </c>
      <c r="C16" s="6" t="s">
        <v>50</v>
      </c>
      <c r="D16" s="6" t="s">
        <v>51</v>
      </c>
      <c r="E16" s="6" t="s">
        <v>17</v>
      </c>
      <c r="F16" s="2"/>
      <c r="G16" s="2"/>
      <c r="H16" s="2"/>
      <c r="I16" s="2"/>
      <c r="J16" s="2"/>
      <c r="K16" s="2"/>
      <c r="L16" s="2"/>
    </row>
    <row r="17" spans="1:12" ht="15">
      <c r="A17" s="6" t="s">
        <v>52</v>
      </c>
      <c r="B17" s="7">
        <v>25</v>
      </c>
      <c r="C17" s="6" t="s">
        <v>53</v>
      </c>
      <c r="D17" s="6" t="s">
        <v>54</v>
      </c>
      <c r="E17" s="6" t="s">
        <v>55</v>
      </c>
      <c r="F17" s="2"/>
      <c r="G17" s="2"/>
      <c r="H17" s="2"/>
      <c r="I17" s="2"/>
      <c r="J17" s="2"/>
      <c r="K17" s="2"/>
      <c r="L17" s="2"/>
    </row>
    <row r="18" spans="1:12" ht="15">
      <c r="A18" s="6" t="s">
        <v>56</v>
      </c>
      <c r="B18" s="7">
        <v>30</v>
      </c>
      <c r="C18" s="6" t="s">
        <v>57</v>
      </c>
      <c r="D18" s="6" t="s">
        <v>58</v>
      </c>
      <c r="E18" s="6" t="s">
        <v>17</v>
      </c>
      <c r="F18" s="2"/>
      <c r="G18" s="2"/>
      <c r="H18" s="2"/>
      <c r="I18" s="2"/>
      <c r="J18" s="2"/>
      <c r="K18" s="2"/>
      <c r="L18" s="2"/>
    </row>
    <row r="19" spans="1:12" ht="15">
      <c r="A19" s="6" t="s">
        <v>59</v>
      </c>
      <c r="B19" s="7">
        <v>30</v>
      </c>
      <c r="C19" s="6" t="s">
        <v>60</v>
      </c>
      <c r="D19" s="6" t="s">
        <v>61</v>
      </c>
      <c r="E19" s="6" t="s">
        <v>16</v>
      </c>
      <c r="F19" s="2"/>
      <c r="G19" s="2"/>
      <c r="H19" s="2"/>
      <c r="I19" s="2"/>
      <c r="J19" s="2"/>
      <c r="K19" s="2"/>
      <c r="L19" s="2"/>
    </row>
    <row r="20" spans="1:12" ht="15">
      <c r="A20" s="6" t="s">
        <v>62</v>
      </c>
      <c r="B20" s="7">
        <v>40</v>
      </c>
      <c r="C20" s="6" t="s">
        <v>63</v>
      </c>
      <c r="D20" s="6" t="s">
        <v>64</v>
      </c>
      <c r="E20" s="6" t="s">
        <v>16</v>
      </c>
      <c r="F20" s="2"/>
      <c r="G20" s="2"/>
      <c r="H20" s="2"/>
      <c r="I20" s="2"/>
      <c r="J20" s="2"/>
      <c r="K20" s="2"/>
      <c r="L20" s="2"/>
    </row>
    <row r="21" spans="1:12" ht="15">
      <c r="A21" s="6" t="s">
        <v>65</v>
      </c>
      <c r="B21" s="7">
        <v>25</v>
      </c>
      <c r="C21" s="6" t="s">
        <v>66</v>
      </c>
      <c r="D21" s="6" t="s">
        <v>67</v>
      </c>
      <c r="E21" s="6" t="s">
        <v>16</v>
      </c>
      <c r="F21" s="2"/>
      <c r="G21" s="2"/>
      <c r="H21" s="2"/>
      <c r="I21" s="2"/>
      <c r="J21" s="2"/>
      <c r="K21" s="2"/>
      <c r="L21" s="2"/>
    </row>
    <row r="22" spans="1:12" ht="15">
      <c r="A22" s="6" t="s">
        <v>68</v>
      </c>
      <c r="B22" s="7">
        <v>25</v>
      </c>
      <c r="C22" s="6" t="s">
        <v>69</v>
      </c>
      <c r="D22" s="6" t="s">
        <v>70</v>
      </c>
      <c r="E22" s="6" t="s">
        <v>71</v>
      </c>
      <c r="F22" s="2"/>
      <c r="G22" s="2"/>
      <c r="H22" s="2"/>
      <c r="I22" s="2"/>
      <c r="J22" s="2"/>
      <c r="K22" s="2"/>
      <c r="L22" s="2"/>
    </row>
  </sheetData>
  <mergeCells count="2">
    <mergeCell ref="A1:E1"/>
    <mergeCell ref="G3:H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4" workbookViewId="0">
      <selection activeCell="K19" sqref="K19"/>
    </sheetView>
  </sheetViews>
  <sheetFormatPr baseColWidth="10" defaultRowHeight="12.75"/>
  <cols>
    <col min="4" max="4" width="9.28515625" bestFit="1" customWidth="1"/>
    <col min="5" max="5" width="10.42578125" bestFit="1" customWidth="1"/>
    <col min="6" max="6" width="13.140625" bestFit="1" customWidth="1"/>
    <col min="7" max="7" width="3" customWidth="1"/>
  </cols>
  <sheetData>
    <row r="1" spans="1:11" ht="25.5">
      <c r="A1" s="33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5.5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>
      <c r="D3" s="10">
        <v>0.1</v>
      </c>
      <c r="E3" s="10">
        <v>0.25</v>
      </c>
    </row>
    <row r="4" spans="1:11">
      <c r="A4" s="11" t="s">
        <v>72</v>
      </c>
      <c r="B4" s="11" t="s">
        <v>73</v>
      </c>
      <c r="C4" s="11" t="s">
        <v>74</v>
      </c>
      <c r="D4" s="11" t="s">
        <v>75</v>
      </c>
      <c r="E4" s="11" t="s">
        <v>76</v>
      </c>
      <c r="F4" s="11" t="s">
        <v>77</v>
      </c>
    </row>
    <row r="5" spans="1:11">
      <c r="A5" s="1" t="s">
        <v>78</v>
      </c>
      <c r="B5" s="1" t="s">
        <v>79</v>
      </c>
      <c r="C5" s="1">
        <f>IF(A5="auto",5500,IF(A5="camioneta",4800,3600))</f>
        <v>5500</v>
      </c>
      <c r="D5" s="1">
        <f>(10%*C5)</f>
        <v>550</v>
      </c>
      <c r="E5" s="1">
        <f>(25%*C5)</f>
        <v>1375</v>
      </c>
      <c r="F5" s="1">
        <f>(C5+D5)-E5</f>
        <v>4675</v>
      </c>
      <c r="H5" s="28" t="s">
        <v>80</v>
      </c>
      <c r="I5" s="28"/>
      <c r="J5" s="28"/>
      <c r="K5" s="28"/>
    </row>
    <row r="6" spans="1:11">
      <c r="A6" s="1" t="s">
        <v>81</v>
      </c>
      <c r="B6" s="1" t="s">
        <v>82</v>
      </c>
      <c r="C6" s="1">
        <f t="shared" ref="C6:C25" si="0">IF(A6="auto",5500,IF(A6="camioneta",4800,3600))</f>
        <v>4800</v>
      </c>
      <c r="D6" s="1">
        <f t="shared" ref="D6:D25" si="1">(10%*C6)</f>
        <v>480</v>
      </c>
      <c r="E6" s="1">
        <f t="shared" ref="E6:E25" si="2">(25%*C6)</f>
        <v>1200</v>
      </c>
      <c r="F6" s="1">
        <f t="shared" ref="F6:F25" si="3">(C6+D6)-E6</f>
        <v>4080</v>
      </c>
      <c r="H6" s="29" t="s">
        <v>83</v>
      </c>
      <c r="I6" s="29"/>
      <c r="J6" s="29"/>
      <c r="K6" s="12">
        <f>COUNTIF(A5:A25,"auto")</f>
        <v>11</v>
      </c>
    </row>
    <row r="7" spans="1:11">
      <c r="A7" s="1" t="s">
        <v>78</v>
      </c>
      <c r="B7" s="1" t="s">
        <v>84</v>
      </c>
      <c r="C7" s="1">
        <f t="shared" si="0"/>
        <v>5500</v>
      </c>
      <c r="D7" s="1">
        <f t="shared" si="1"/>
        <v>550</v>
      </c>
      <c r="E7" s="1">
        <f t="shared" si="2"/>
        <v>1375</v>
      </c>
      <c r="F7" s="1">
        <f t="shared" si="3"/>
        <v>4675</v>
      </c>
      <c r="H7" s="25" t="s">
        <v>85</v>
      </c>
      <c r="I7" s="25"/>
      <c r="J7" s="25"/>
      <c r="K7" s="1">
        <f>COUNTIF(A5:A25,"camioneta")</f>
        <v>5</v>
      </c>
    </row>
    <row r="8" spans="1:11">
      <c r="A8" s="1" t="s">
        <v>78</v>
      </c>
      <c r="B8" s="1" t="s">
        <v>82</v>
      </c>
      <c r="C8" s="1">
        <f t="shared" si="0"/>
        <v>5500</v>
      </c>
      <c r="D8" s="1">
        <f t="shared" si="1"/>
        <v>550</v>
      </c>
      <c r="E8" s="1">
        <f t="shared" si="2"/>
        <v>1375</v>
      </c>
      <c r="F8" s="1">
        <f t="shared" si="3"/>
        <v>4675</v>
      </c>
      <c r="H8" s="25" t="s">
        <v>86</v>
      </c>
      <c r="I8" s="25"/>
      <c r="J8" s="25"/>
      <c r="K8" s="1">
        <f>COUNTIF(A5:A25,"motocicleta")</f>
        <v>5</v>
      </c>
    </row>
    <row r="9" spans="1:11">
      <c r="A9" s="1" t="s">
        <v>78</v>
      </c>
      <c r="B9" s="1" t="s">
        <v>79</v>
      </c>
      <c r="C9" s="1">
        <f t="shared" si="0"/>
        <v>5500</v>
      </c>
      <c r="D9" s="1">
        <f t="shared" si="1"/>
        <v>550</v>
      </c>
      <c r="E9" s="1">
        <f t="shared" si="2"/>
        <v>1375</v>
      </c>
      <c r="F9" s="1">
        <f t="shared" si="3"/>
        <v>4675</v>
      </c>
    </row>
    <row r="10" spans="1:11">
      <c r="A10" s="1" t="s">
        <v>87</v>
      </c>
      <c r="B10" s="1" t="s">
        <v>82</v>
      </c>
      <c r="C10" s="1">
        <f t="shared" si="0"/>
        <v>3600</v>
      </c>
      <c r="D10" s="1">
        <f t="shared" si="1"/>
        <v>360</v>
      </c>
      <c r="E10" s="1">
        <f t="shared" si="2"/>
        <v>900</v>
      </c>
      <c r="F10" s="1">
        <f t="shared" si="3"/>
        <v>3060</v>
      </c>
      <c r="H10" s="28" t="s">
        <v>88</v>
      </c>
      <c r="I10" s="28"/>
      <c r="J10" s="28"/>
      <c r="K10" s="28"/>
    </row>
    <row r="11" spans="1:11">
      <c r="A11" s="1" t="s">
        <v>78</v>
      </c>
      <c r="B11" s="1" t="s">
        <v>84</v>
      </c>
      <c r="C11" s="1">
        <f t="shared" si="0"/>
        <v>5500</v>
      </c>
      <c r="D11" s="1">
        <f t="shared" si="1"/>
        <v>550</v>
      </c>
      <c r="E11" s="1">
        <f t="shared" si="2"/>
        <v>1375</v>
      </c>
      <c r="F11" s="1">
        <f t="shared" si="3"/>
        <v>4675</v>
      </c>
      <c r="H11" s="29" t="s">
        <v>89</v>
      </c>
      <c r="I11" s="29"/>
      <c r="J11" s="29"/>
      <c r="K11" s="12">
        <f>COUNTIF(B5:B25,"azul")</f>
        <v>7</v>
      </c>
    </row>
    <row r="12" spans="1:11">
      <c r="A12" s="1" t="s">
        <v>81</v>
      </c>
      <c r="B12" s="1" t="s">
        <v>82</v>
      </c>
      <c r="C12" s="1">
        <f t="shared" si="0"/>
        <v>4800</v>
      </c>
      <c r="D12" s="1">
        <f t="shared" si="1"/>
        <v>480</v>
      </c>
      <c r="E12" s="1">
        <f t="shared" si="2"/>
        <v>1200</v>
      </c>
      <c r="F12" s="1">
        <f t="shared" si="3"/>
        <v>4080</v>
      </c>
      <c r="H12" s="30" t="s">
        <v>90</v>
      </c>
      <c r="I12" s="31"/>
      <c r="J12" s="32"/>
      <c r="K12" s="1">
        <f>COUNTIF(B5:B25,"blanco")</f>
        <v>10</v>
      </c>
    </row>
    <row r="13" spans="1:11">
      <c r="A13" s="1" t="s">
        <v>87</v>
      </c>
      <c r="B13" s="1" t="s">
        <v>79</v>
      </c>
      <c r="C13" s="1">
        <f t="shared" si="0"/>
        <v>3600</v>
      </c>
      <c r="D13" s="1">
        <f t="shared" si="1"/>
        <v>360</v>
      </c>
      <c r="E13" s="1">
        <f t="shared" si="2"/>
        <v>900</v>
      </c>
      <c r="F13" s="1">
        <f t="shared" si="3"/>
        <v>3060</v>
      </c>
      <c r="H13" s="30" t="s">
        <v>91</v>
      </c>
      <c r="I13" s="31"/>
      <c r="J13" s="32"/>
      <c r="K13" s="1">
        <f>COUNTIF(B5:B25,"verde")</f>
        <v>4</v>
      </c>
    </row>
    <row r="14" spans="1:11">
      <c r="A14" s="1" t="s">
        <v>78</v>
      </c>
      <c r="B14" s="1" t="s">
        <v>82</v>
      </c>
      <c r="C14" s="1">
        <f t="shared" si="0"/>
        <v>5500</v>
      </c>
      <c r="D14" s="1">
        <f t="shared" si="1"/>
        <v>550</v>
      </c>
      <c r="E14" s="1">
        <f t="shared" si="2"/>
        <v>1375</v>
      </c>
      <c r="F14" s="1">
        <f t="shared" si="3"/>
        <v>4675</v>
      </c>
    </row>
    <row r="15" spans="1:11">
      <c r="A15" s="1" t="s">
        <v>81</v>
      </c>
      <c r="B15" s="1" t="s">
        <v>79</v>
      </c>
      <c r="C15" s="1">
        <f t="shared" si="0"/>
        <v>4800</v>
      </c>
      <c r="D15" s="1">
        <f t="shared" si="1"/>
        <v>480</v>
      </c>
      <c r="E15" s="1">
        <f t="shared" si="2"/>
        <v>1200</v>
      </c>
      <c r="F15" s="1">
        <f t="shared" si="3"/>
        <v>4080</v>
      </c>
      <c r="H15" s="28" t="s">
        <v>92</v>
      </c>
      <c r="I15" s="28"/>
      <c r="J15" s="28"/>
      <c r="K15" s="28"/>
    </row>
    <row r="16" spans="1:11">
      <c r="A16" s="1" t="s">
        <v>78</v>
      </c>
      <c r="B16" s="1" t="s">
        <v>82</v>
      </c>
      <c r="C16" s="1">
        <f t="shared" si="0"/>
        <v>5500</v>
      </c>
      <c r="D16" s="1">
        <f t="shared" si="1"/>
        <v>550</v>
      </c>
      <c r="E16" s="1">
        <f t="shared" si="2"/>
        <v>1375</v>
      </c>
      <c r="F16" s="1">
        <f t="shared" si="3"/>
        <v>4675</v>
      </c>
      <c r="H16" s="29" t="s">
        <v>93</v>
      </c>
      <c r="I16" s="29"/>
      <c r="J16" s="29"/>
      <c r="K16" s="12">
        <f>SUMIF(A5:A25,"auto",F5:F25)</f>
        <v>51425</v>
      </c>
    </row>
    <row r="17" spans="1:11">
      <c r="A17" s="1" t="s">
        <v>78</v>
      </c>
      <c r="B17" s="1" t="s">
        <v>84</v>
      </c>
      <c r="C17" s="1">
        <f t="shared" si="0"/>
        <v>5500</v>
      </c>
      <c r="D17" s="1">
        <f t="shared" si="1"/>
        <v>550</v>
      </c>
      <c r="E17" s="1">
        <f t="shared" si="2"/>
        <v>1375</v>
      </c>
      <c r="F17" s="1">
        <f t="shared" si="3"/>
        <v>4675</v>
      </c>
      <c r="H17" s="25" t="s">
        <v>94</v>
      </c>
      <c r="I17" s="25"/>
      <c r="J17" s="25"/>
      <c r="K17" s="1">
        <f>SUMIF(A5:A25,"camioneta",F5:F25)</f>
        <v>20400</v>
      </c>
    </row>
    <row r="18" spans="1:11">
      <c r="A18" s="1" t="s">
        <v>81</v>
      </c>
      <c r="B18" s="1" t="s">
        <v>82</v>
      </c>
      <c r="C18" s="1">
        <f t="shared" si="0"/>
        <v>4800</v>
      </c>
      <c r="D18" s="1">
        <f t="shared" si="1"/>
        <v>480</v>
      </c>
      <c r="E18" s="1">
        <f t="shared" si="2"/>
        <v>1200</v>
      </c>
      <c r="F18" s="1">
        <f t="shared" si="3"/>
        <v>4080</v>
      </c>
      <c r="H18" s="25" t="s">
        <v>95</v>
      </c>
      <c r="I18" s="25"/>
      <c r="J18" s="25"/>
      <c r="K18" s="1">
        <f>SUMIF(A5:A25,"motocicleta",F5:F25)</f>
        <v>15300</v>
      </c>
    </row>
    <row r="19" spans="1:11">
      <c r="A19" s="1" t="s">
        <v>87</v>
      </c>
      <c r="B19" s="1" t="s">
        <v>79</v>
      </c>
      <c r="C19" s="1">
        <f t="shared" si="0"/>
        <v>3600</v>
      </c>
      <c r="D19" s="1">
        <f t="shared" si="1"/>
        <v>360</v>
      </c>
      <c r="E19" s="1">
        <f t="shared" si="2"/>
        <v>900</v>
      </c>
      <c r="F19" s="1">
        <f t="shared" si="3"/>
        <v>3060</v>
      </c>
      <c r="H19" s="13"/>
      <c r="I19" s="13"/>
      <c r="J19" s="13"/>
    </row>
    <row r="20" spans="1:11">
      <c r="A20" s="1" t="s">
        <v>78</v>
      </c>
      <c r="B20" s="1" t="s">
        <v>82</v>
      </c>
      <c r="C20" s="1">
        <f t="shared" si="0"/>
        <v>5500</v>
      </c>
      <c r="D20" s="1">
        <f t="shared" si="1"/>
        <v>550</v>
      </c>
      <c r="E20" s="1">
        <f t="shared" si="2"/>
        <v>1375</v>
      </c>
      <c r="F20" s="1">
        <f t="shared" si="3"/>
        <v>4675</v>
      </c>
      <c r="H20" s="27"/>
      <c r="I20" s="27"/>
      <c r="J20" s="27"/>
    </row>
    <row r="21" spans="1:11">
      <c r="A21" s="1" t="s">
        <v>78</v>
      </c>
      <c r="B21" s="1" t="s">
        <v>84</v>
      </c>
      <c r="C21" s="1">
        <f t="shared" si="0"/>
        <v>5500</v>
      </c>
      <c r="D21" s="1">
        <f t="shared" si="1"/>
        <v>550</v>
      </c>
      <c r="E21" s="1">
        <f t="shared" si="2"/>
        <v>1375</v>
      </c>
      <c r="F21" s="1">
        <f t="shared" si="3"/>
        <v>4675</v>
      </c>
      <c r="H21" s="28" t="s">
        <v>96</v>
      </c>
      <c r="I21" s="28"/>
      <c r="J21" s="28"/>
      <c r="K21" s="28"/>
    </row>
    <row r="22" spans="1:11">
      <c r="A22" s="1" t="s">
        <v>87</v>
      </c>
      <c r="B22" s="1" t="s">
        <v>82</v>
      </c>
      <c r="C22" s="1">
        <f t="shared" si="0"/>
        <v>3600</v>
      </c>
      <c r="D22" s="1">
        <f t="shared" si="1"/>
        <v>360</v>
      </c>
      <c r="E22" s="1">
        <f t="shared" si="2"/>
        <v>900</v>
      </c>
      <c r="F22" s="1">
        <f t="shared" si="3"/>
        <v>3060</v>
      </c>
      <c r="H22" s="25" t="s">
        <v>97</v>
      </c>
      <c r="I22" s="25"/>
      <c r="J22" s="25"/>
      <c r="K22" s="1">
        <f>AVERAGE(F5:F25)</f>
        <v>4148.8095238095239</v>
      </c>
    </row>
    <row r="23" spans="1:11">
      <c r="A23" s="1" t="s">
        <v>78</v>
      </c>
      <c r="B23" s="1" t="s">
        <v>79</v>
      </c>
      <c r="C23" s="1">
        <f t="shared" si="0"/>
        <v>5500</v>
      </c>
      <c r="D23" s="1">
        <f t="shared" si="1"/>
        <v>550</v>
      </c>
      <c r="E23" s="1">
        <f t="shared" si="2"/>
        <v>1375</v>
      </c>
      <c r="F23" s="1">
        <f t="shared" si="3"/>
        <v>4675</v>
      </c>
      <c r="H23" s="25" t="s">
        <v>98</v>
      </c>
      <c r="I23" s="25"/>
      <c r="J23" s="25"/>
      <c r="K23" s="1">
        <f>MAX(F5:F25)</f>
        <v>4675</v>
      </c>
    </row>
    <row r="24" spans="1:11">
      <c r="A24" s="1" t="s">
        <v>81</v>
      </c>
      <c r="B24" s="1" t="s">
        <v>79</v>
      </c>
      <c r="C24" s="1">
        <f t="shared" si="0"/>
        <v>4800</v>
      </c>
      <c r="D24" s="1">
        <f t="shared" si="1"/>
        <v>480</v>
      </c>
      <c r="E24" s="1">
        <f t="shared" si="2"/>
        <v>1200</v>
      </c>
      <c r="F24" s="1">
        <f t="shared" si="3"/>
        <v>4080</v>
      </c>
      <c r="H24" s="25" t="s">
        <v>99</v>
      </c>
      <c r="I24" s="25"/>
      <c r="J24" s="25"/>
      <c r="K24" s="1">
        <f>MIN(F5:F25)</f>
        <v>3060</v>
      </c>
    </row>
    <row r="25" spans="1:11">
      <c r="A25" s="1" t="s">
        <v>87</v>
      </c>
      <c r="B25" s="1" t="s">
        <v>82</v>
      </c>
      <c r="C25" s="1">
        <f t="shared" si="0"/>
        <v>3600</v>
      </c>
      <c r="D25" s="1">
        <f t="shared" si="1"/>
        <v>360</v>
      </c>
      <c r="E25" s="1">
        <f t="shared" si="2"/>
        <v>900</v>
      </c>
      <c r="F25" s="1">
        <f t="shared" si="3"/>
        <v>3060</v>
      </c>
      <c r="H25" s="25" t="s">
        <v>100</v>
      </c>
      <c r="I25" s="25"/>
      <c r="J25" s="25"/>
      <c r="K25" s="1">
        <f>SUM(F5:F25)</f>
        <v>87125</v>
      </c>
    </row>
    <row r="27" spans="1:11" ht="15">
      <c r="A27" s="26" t="s">
        <v>101</v>
      </c>
      <c r="B27" s="26"/>
      <c r="C27" s="1">
        <f>SUM(C5:C25)</f>
        <v>102500</v>
      </c>
      <c r="D27" s="1">
        <f t="shared" ref="D27:F27" si="4">SUM(D5:D25)</f>
        <v>10250</v>
      </c>
      <c r="E27" s="1">
        <f t="shared" si="4"/>
        <v>25625</v>
      </c>
      <c r="F27" s="1">
        <f t="shared" si="4"/>
        <v>87125</v>
      </c>
    </row>
    <row r="28" spans="1:11" ht="15">
      <c r="A28" s="26" t="s">
        <v>102</v>
      </c>
      <c r="B28" s="26"/>
      <c r="C28" s="1">
        <f>MAX(C5:C25)</f>
        <v>5500</v>
      </c>
      <c r="D28" s="1">
        <f t="shared" ref="D28:F28" si="5">MAX(D5:D25)</f>
        <v>550</v>
      </c>
      <c r="E28" s="1">
        <f t="shared" si="5"/>
        <v>1375</v>
      </c>
      <c r="F28" s="1">
        <f t="shared" si="5"/>
        <v>4675</v>
      </c>
    </row>
    <row r="29" spans="1:11" ht="15">
      <c r="A29" s="26" t="s">
        <v>103</v>
      </c>
      <c r="B29" s="26"/>
      <c r="C29" s="1">
        <f>MIN(C5:C25)</f>
        <v>3600</v>
      </c>
      <c r="D29" s="1">
        <f t="shared" ref="D29:F29" si="6">MIN(D5:D25)</f>
        <v>360</v>
      </c>
      <c r="E29" s="1">
        <f t="shared" si="6"/>
        <v>900</v>
      </c>
      <c r="F29" s="1">
        <f t="shared" si="6"/>
        <v>3060</v>
      </c>
    </row>
    <row r="30" spans="1:11" ht="15">
      <c r="A30" s="26" t="s">
        <v>104</v>
      </c>
      <c r="B30" s="26"/>
      <c r="C30" s="1">
        <f>AVERAGE(C5:C25)</f>
        <v>4880.9523809523807</v>
      </c>
      <c r="D30" s="1">
        <f t="shared" ref="D30:F30" si="7">AVERAGE(D5:D25)</f>
        <v>488.09523809523807</v>
      </c>
      <c r="E30" s="1">
        <f t="shared" si="7"/>
        <v>1220.2380952380952</v>
      </c>
      <c r="F30" s="1">
        <f t="shared" si="7"/>
        <v>4148.8095238095239</v>
      </c>
    </row>
  </sheetData>
  <mergeCells count="23">
    <mergeCell ref="A1:K1"/>
    <mergeCell ref="H5:K5"/>
    <mergeCell ref="H6:J6"/>
    <mergeCell ref="H7:J7"/>
    <mergeCell ref="H8:J8"/>
    <mergeCell ref="H10:K10"/>
    <mergeCell ref="H24:J24"/>
    <mergeCell ref="H11:J11"/>
    <mergeCell ref="H12:J12"/>
    <mergeCell ref="H13:J13"/>
    <mergeCell ref="H15:K15"/>
    <mergeCell ref="H16:J16"/>
    <mergeCell ref="H17:J17"/>
    <mergeCell ref="H25:J25"/>
    <mergeCell ref="A27:B27"/>
    <mergeCell ref="A28:B28"/>
    <mergeCell ref="A29:B29"/>
    <mergeCell ref="A30:B30"/>
    <mergeCell ref="H18:J18"/>
    <mergeCell ref="H20:J20"/>
    <mergeCell ref="H21:K21"/>
    <mergeCell ref="H22:J22"/>
    <mergeCell ref="H23:J2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TRABAJO</vt:lpstr>
      <vt:lpstr>TRABAJO FINAL</vt:lpstr>
    </vt:vector>
  </TitlesOfParts>
  <Company>Bc2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WS14</dc:creator>
  <cp:lastModifiedBy>/-/ GP /-/</cp:lastModifiedBy>
  <cp:lastPrinted>2007-02-13T23:18:20Z</cp:lastPrinted>
  <dcterms:created xsi:type="dcterms:W3CDTF">2002-06-02T00:37:19Z</dcterms:created>
  <dcterms:modified xsi:type="dcterms:W3CDTF">2012-02-05T17:16:23Z</dcterms:modified>
</cp:coreProperties>
</file>